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gene\Downloads\"/>
    </mc:Choice>
  </mc:AlternateContent>
  <xr:revisionPtr revIDLastSave="0" documentId="13_ncr:1_{E723A7E7-0CD0-436F-B751-59D1D514150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tion needed" sheetId="13" r:id="rId1"/>
    <sheet name="Which worksheet to use" sheetId="14" r:id="rId2"/>
    <sheet name="Garden and Lawn Worksheets" sheetId="11" r:id="rId3"/>
    <sheet name="Plant or short row worksheets" sheetId="12" r:id="rId4"/>
    <sheet name="Navai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2" l="1"/>
  <c r="D19" i="12"/>
  <c r="C19" i="12"/>
  <c r="E32" i="12"/>
  <c r="E31" i="12" s="1"/>
  <c r="D32" i="12"/>
  <c r="D31" i="12" s="1"/>
  <c r="C32" i="12"/>
  <c r="C31" i="12" s="1"/>
  <c r="D40" i="11"/>
  <c r="D37" i="11" s="1"/>
  <c r="D21" i="11"/>
  <c r="D23" i="11" s="1"/>
  <c r="D39" i="11" l="1"/>
  <c r="D38" i="11"/>
  <c r="D22" i="11"/>
  <c r="F40" i="11"/>
  <c r="F37" i="11" s="1"/>
  <c r="F38" i="11" s="1"/>
  <c r="E40" i="11"/>
  <c r="E37" i="11" s="1"/>
  <c r="C40" i="11"/>
  <c r="C37" i="11" s="1"/>
  <c r="F21" i="11"/>
  <c r="F22" i="11" s="1"/>
  <c r="E21" i="11"/>
  <c r="E23" i="11" s="1"/>
  <c r="C21" i="11"/>
  <c r="C23" i="11" s="1"/>
  <c r="C22" i="11" l="1"/>
  <c r="C38" i="11"/>
  <c r="C39" i="11"/>
  <c r="E39" i="11"/>
  <c r="E38" i="11"/>
  <c r="F39" i="11"/>
  <c r="E22" i="11"/>
  <c r="F23" i="11"/>
</calcChain>
</file>

<file path=xl/sharedStrings.xml><?xml version="1.0" encoding="utf-8"?>
<sst xmlns="http://schemas.openxmlformats.org/spreadsheetml/2006/main" count="159" uniqueCount="83">
  <si>
    <t>Fertilizer N</t>
  </si>
  <si>
    <t>K2O supplied lb/1000 ft2</t>
  </si>
  <si>
    <t>P2O5 supplied lb/1000 ft2</t>
  </si>
  <si>
    <t>Fertilizer P (P2O5)</t>
  </si>
  <si>
    <t>Fertilizer K (K2O)</t>
  </si>
  <si>
    <t>Step 1. Enter N-P-K on Fertilizer label</t>
  </si>
  <si>
    <t xml:space="preserve">lb/1000 sq feet </t>
  </si>
  <si>
    <t xml:space="preserve">Step 3. Enter Garden size </t>
  </si>
  <si>
    <t>square feet</t>
  </si>
  <si>
    <t>Calculations</t>
  </si>
  <si>
    <t>Total fertilizer needed (lb)</t>
  </si>
  <si>
    <t xml:space="preserve">Step 2. Enter N recommendation </t>
  </si>
  <si>
    <t>% available</t>
  </si>
  <si>
    <t>N concentration</t>
  </si>
  <si>
    <t>Organic N availability (%)</t>
  </si>
  <si>
    <t>Example</t>
  </si>
  <si>
    <t>Calculation 1</t>
  </si>
  <si>
    <t>Calculation 2</t>
  </si>
  <si>
    <t>Includes manufactured fertilizers such as urea, diammonium phosphate, ammonium sulfate, potassium chloride, and blends of these materials</t>
  </si>
  <si>
    <t>Use Table A for conventional fertilizers or Table B for organic fertilizers</t>
  </si>
  <si>
    <t>The N-P-K percentages are shown on the fertilizer bag or box</t>
  </si>
  <si>
    <t>N recommendation is from A Home Gardener's Guide to</t>
  </si>
  <si>
    <t>Soils and Fertilizers, soil test recommendations, or other</t>
  </si>
  <si>
    <t>publications</t>
  </si>
  <si>
    <t>Step 3. Enter Lawn or Garden area</t>
  </si>
  <si>
    <t>Measure your lawn,  garden, or raised bed to calculate area</t>
  </si>
  <si>
    <t>apply fertilizer at the recommended rate.</t>
  </si>
  <si>
    <t>These show how much P2O5 and K2O will be applied when you</t>
  </si>
  <si>
    <t>become available during the growing season</t>
  </si>
  <si>
    <t>Recommemded amount of fertilizer to apply</t>
  </si>
  <si>
    <t xml:space="preserve">The percentage of nitrogen in the organic fertilizer estimated to </t>
  </si>
  <si>
    <t xml:space="preserve">A. Conventional </t>
  </si>
  <si>
    <t xml:space="preserve">Fertilizers: </t>
  </si>
  <si>
    <t xml:space="preserve">B. Organic </t>
  </si>
  <si>
    <t>Garden</t>
  </si>
  <si>
    <t>Lawn</t>
  </si>
  <si>
    <t>Your</t>
  </si>
  <si>
    <t>Recommended amount of fertilizer to apply</t>
  </si>
  <si>
    <t xml:space="preserve">Calculation for fertilizer needed is in yellow box. </t>
  </si>
  <si>
    <t>Calculations showing other information are in green boxes.</t>
  </si>
  <si>
    <t>Fertilizer needed per plant or row length (lb)</t>
  </si>
  <si>
    <t>oz/plant or oz/row length</t>
  </si>
  <si>
    <t>Home Garden and Lawn Fertilizer Calculator</t>
  </si>
  <si>
    <t>To calculate the amount of fertilizer to use, you need the following:</t>
  </si>
  <si>
    <t>1. A fertilizer recommendation</t>
  </si>
  <si>
    <t>Most conventional fertilizers are fast-release and have 100% availability of nitrogen. Organic fertilizers release nitrogen more slowly, and only a</t>
  </si>
  <si>
    <t xml:space="preserve">portion of the nitrogen is available during the growing season. This spreadsheet estimates N availability for organic fertilizers, based on the amount </t>
  </si>
  <si>
    <t>3. N-P-K in fertilizer product</t>
  </si>
  <si>
    <t>2. Type of fertilizer you are using: Organic or Conventional</t>
  </si>
  <si>
    <t>4. Area of garden or lawn</t>
  </si>
  <si>
    <t>Measure and calculate the area of lawn, garden, or beds to receive fertilizer.</t>
  </si>
  <si>
    <t>conventional).</t>
  </si>
  <si>
    <t>Choosing which worksheet to use</t>
  </si>
  <si>
    <t>apply the fertilizer at the recommended nitrogen rate.</t>
  </si>
  <si>
    <t xml:space="preserve">Garden and lawn fertilizer recommendations are typically given in lb of nutrient per 1000 square feet. Most recommendations range from 1 to 4 lb N and 0 to 3 lb P2O5 </t>
  </si>
  <si>
    <t xml:space="preserve">and K2O per 1,000 square feet, depending on the crop and any soil test results. Some recommendations are given in oz nutrient per plant or short length of row. </t>
  </si>
  <si>
    <t>Inputting your information into a worksheet</t>
  </si>
  <si>
    <t>The calculations are based on supplying recommended amounts of nitrogen. The Garden and Lawn Worksheets also show the amount of phosphorus and potassium supplied when you</t>
  </si>
  <si>
    <t xml:space="preserve">Choose the appropriate worksheet based on what your fertilizer recommendation is for (garden/lawn vs. individual plants/short rows) and type of fertilizer (organic vs. </t>
  </si>
  <si>
    <t>One for gardens, beds, and lawns, where the recommendation is in lb/1000 square feet;</t>
  </si>
  <si>
    <t xml:space="preserve">The calculator has two independent pages:  </t>
  </si>
  <si>
    <t>And one for individual plants or short rows, where the recommendation is in ounces per plant or row length.</t>
  </si>
  <si>
    <t>based on the nitrogen concentration of the fertilizer.</t>
  </si>
  <si>
    <t>Each page has two worksheets:</t>
  </si>
  <si>
    <t xml:space="preserve">One for conventional fertilizers </t>
  </si>
  <si>
    <t>And one for organic (slow-release) fertilizers</t>
  </si>
  <si>
    <t>Enter fertilizer and garden data in blue boxes. Press "Enter" to complete calculation.</t>
  </si>
  <si>
    <t>These worksheets calculate fertilizer application rates for gardens, garden beds, lawns, single plants, and short rows, based on fertilizer recommendations. It is a companion to</t>
  </si>
  <si>
    <r>
      <t xml:space="preserve">Recommendations come from </t>
    </r>
    <r>
      <rPr>
        <i/>
        <sz val="12"/>
        <color theme="1"/>
        <rFont val="Calibri"/>
        <family val="2"/>
        <scheme val="minor"/>
      </rPr>
      <t>A Home Gardener's Guide to Soils and Fertilizers</t>
    </r>
    <r>
      <rPr>
        <sz val="12"/>
        <color theme="1"/>
        <rFont val="Calibri"/>
        <family val="2"/>
        <scheme val="minor"/>
      </rPr>
      <t>, other Extension publications, or soil test results.</t>
    </r>
  </si>
  <si>
    <r>
      <t xml:space="preserve">These worksheets do the calculations described in the "Fertilizer Calculation and Use" section of </t>
    </r>
    <r>
      <rPr>
        <i/>
        <sz val="12"/>
        <color theme="1"/>
        <rFont val="Calibri"/>
        <family val="2"/>
        <scheme val="minor"/>
      </rPr>
      <t>A Home Gardeners Guide to Soils and Fertilizers,</t>
    </r>
    <r>
      <rPr>
        <sz val="12"/>
        <color theme="1"/>
        <rFont val="Calibri"/>
        <family val="2"/>
        <scheme val="minor"/>
      </rPr>
      <t xml:space="preserve"> </t>
    </r>
  </si>
  <si>
    <t xml:space="preserve">and can be used for any garden fertilizer calculation, including both organic and conventional fertilizers. </t>
  </si>
  <si>
    <t xml:space="preserve"> A Home Gardener's Guide to Soils and Fertilizers, WSU Extension publication EM063E. </t>
  </si>
  <si>
    <t>Input the needed information: Fertilizer N-P-K, fertilizer recommendation, and area to fertilize in the appropriate blue boxes in the chosen worksheet. Press "Enter" to calculate.</t>
  </si>
  <si>
    <r>
      <t xml:space="preserve">Recommendations based on </t>
    </r>
    <r>
      <rPr>
        <b/>
        <i/>
        <sz val="16"/>
        <color theme="1"/>
        <rFont val="Calibri"/>
        <family val="2"/>
        <scheme val="minor"/>
      </rPr>
      <t>oz/plant</t>
    </r>
    <r>
      <rPr>
        <b/>
        <sz val="16"/>
        <color theme="1"/>
        <rFont val="Calibri"/>
        <family val="2"/>
        <scheme val="minor"/>
      </rPr>
      <t xml:space="preserve"> or </t>
    </r>
    <r>
      <rPr>
        <b/>
        <i/>
        <sz val="16"/>
        <color theme="1"/>
        <rFont val="Calibri"/>
        <family val="2"/>
        <scheme val="minor"/>
      </rPr>
      <t>oz/length of row</t>
    </r>
    <r>
      <rPr>
        <b/>
        <sz val="16"/>
        <color theme="1"/>
        <rFont val="Calibri"/>
        <family val="2"/>
        <scheme val="minor"/>
      </rPr>
      <t>. Use these calculations for blueberry, rhubarb, raspberry, etc.</t>
    </r>
  </si>
  <si>
    <r>
      <t xml:space="preserve">Recommendations based on </t>
    </r>
    <r>
      <rPr>
        <b/>
        <i/>
        <sz val="16"/>
        <color theme="1"/>
        <rFont val="Calibri"/>
        <family val="2"/>
        <scheme val="minor"/>
      </rPr>
      <t>lb/1000 sq feet</t>
    </r>
    <r>
      <rPr>
        <b/>
        <sz val="16"/>
        <color theme="1"/>
        <rFont val="Calibri"/>
        <family val="2"/>
        <scheme val="minor"/>
      </rPr>
      <t>. Use these calculations for fertilizing lawns, home gardens, or raised beds.</t>
    </r>
  </si>
  <si>
    <t>Includes natural fertilizers such as feather meal, poultry manure, alfalfa meal, fish by-products, etc. and blends of these materials</t>
  </si>
  <si>
    <t>The concentration of the primary nutrients, nitrogen (N), phosphorus (P), and potassium(K) are shown prominently on the fertilizer bag or box .</t>
  </si>
  <si>
    <t>P concentration is actually expressed as "phosphate", P2O5, and K as potash (K2O), but these units are already accounted for in fertilizer recommnendations,</t>
  </si>
  <si>
    <t xml:space="preserve"> so we do not need to be concerned about them here.</t>
  </si>
  <si>
    <r>
      <t xml:space="preserve">  </t>
    </r>
    <r>
      <rPr>
        <i/>
        <sz val="12"/>
        <color theme="1"/>
        <rFont val="Calibri"/>
        <family val="2"/>
        <scheme val="minor"/>
      </rPr>
      <t xml:space="preserve"> and Fertilizers</t>
    </r>
    <r>
      <rPr>
        <sz val="12"/>
        <color theme="1"/>
        <rFont val="Calibri"/>
        <family val="2"/>
        <scheme val="minor"/>
      </rPr>
      <t xml:space="preserve"> for details and references on organic N availabilty.</t>
    </r>
  </si>
  <si>
    <r>
      <t xml:space="preserve">of nitrogen they contain. These estimates are based on research done at Washington State University and Oregon State University. See </t>
    </r>
    <r>
      <rPr>
        <i/>
        <sz val="12"/>
        <color theme="1"/>
        <rFont val="Calibri"/>
        <family val="2"/>
        <scheme val="minor"/>
      </rPr>
      <t xml:space="preserve">A Home Gardener's Guide to Soils </t>
    </r>
  </si>
  <si>
    <t xml:space="preserve">The conventional calculator assumes 100% quick availability of nitrogen, while the organic calculator assumes nitrogen availability ranging from 0 to 75% during the growing season, </t>
  </si>
  <si>
    <t>(Revised March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</si>
</sst>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9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left" indent="1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7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Border="1" applyProtection="1">
      <protection locked="0"/>
    </xf>
    <xf numFmtId="164" fontId="0" fillId="3" borderId="3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3" xfId="0" applyBorder="1" applyProtection="1">
      <protection locked="0"/>
    </xf>
    <xf numFmtId="164" fontId="0" fillId="3" borderId="16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6" fillId="6" borderId="5" xfId="0" applyFont="1" applyFill="1" applyBorder="1" applyProtection="1">
      <protection locked="0"/>
    </xf>
    <xf numFmtId="0" fontId="7" fillId="6" borderId="5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3" xfId="0" applyFill="1" applyBorder="1" applyAlignment="1" applyProtection="1">
      <alignment horizontal="left" indent="2"/>
      <protection locked="0"/>
    </xf>
    <xf numFmtId="0" fontId="6" fillId="7" borderId="5" xfId="0" applyFont="1" applyFill="1" applyBorder="1" applyProtection="1">
      <protection locked="0"/>
    </xf>
    <xf numFmtId="0" fontId="7" fillId="7" borderId="5" xfId="0" applyFont="1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3" xfId="0" applyFill="1" applyBorder="1" applyAlignment="1" applyProtection="1">
      <alignment horizontal="left" indent="2"/>
      <protection locked="0"/>
    </xf>
    <xf numFmtId="0" fontId="3" fillId="6" borderId="0" xfId="0" applyFont="1" applyFill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2" fillId="2" borderId="0" xfId="0" applyFont="1" applyFill="1" applyProtection="1">
      <protection locked="0"/>
    </xf>
    <xf numFmtId="0" fontId="2" fillId="8" borderId="0" xfId="0" applyFont="1" applyFill="1" applyProtection="1">
      <protection locked="0"/>
    </xf>
    <xf numFmtId="0" fontId="2" fillId="8" borderId="0" xfId="0" applyFont="1" applyFill="1" applyAlignment="1" applyProtection="1">
      <alignment horizontal="left" indent="1"/>
      <protection locked="0"/>
    </xf>
    <xf numFmtId="0" fontId="3" fillId="8" borderId="0" xfId="0" applyFont="1" applyFill="1" applyAlignment="1">
      <alignment horizontal="left" indent="1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1"/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s.extension.wsu.edu/a-home-gardeners-guide-to-soils-and-fertilizers-home-garden-seri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565D-BF80-43AB-9F7E-3FB08F5A7875}">
  <dimension ref="A1:A32"/>
  <sheetViews>
    <sheetView tabSelected="1" workbookViewId="0">
      <selection activeCell="A3" sqref="A3"/>
    </sheetView>
  </sheetViews>
  <sheetFormatPr defaultRowHeight="15" x14ac:dyDescent="0.25"/>
  <cols>
    <col min="1" max="1" width="154" customWidth="1"/>
  </cols>
  <sheetData>
    <row r="1" spans="1:1" ht="21" x14ac:dyDescent="0.35">
      <c r="A1" s="2" t="s">
        <v>42</v>
      </c>
    </row>
    <row r="2" spans="1:1" ht="18.75" x14ac:dyDescent="0.3">
      <c r="A2" s="103" t="s">
        <v>82</v>
      </c>
    </row>
    <row r="4" spans="1:1" s="1" customFormat="1" ht="15.75" x14ac:dyDescent="0.25">
      <c r="A4" s="1" t="s">
        <v>67</v>
      </c>
    </row>
    <row r="5" spans="1:1" s="1" customFormat="1" ht="15.75" x14ac:dyDescent="0.25">
      <c r="A5" s="102" t="s">
        <v>71</v>
      </c>
    </row>
    <row r="6" spans="1:1" s="1" customFormat="1" ht="15.75" x14ac:dyDescent="0.25">
      <c r="A6" s="1" t="s">
        <v>69</v>
      </c>
    </row>
    <row r="7" spans="1:1" s="1" customFormat="1" ht="15.75" x14ac:dyDescent="0.25">
      <c r="A7" s="1" t="s">
        <v>70</v>
      </c>
    </row>
    <row r="8" spans="1:1" s="1" customFormat="1" ht="18.75" x14ac:dyDescent="0.3">
      <c r="A8" s="3"/>
    </row>
    <row r="9" spans="1:1" s="1" customFormat="1" ht="18.75" x14ac:dyDescent="0.3">
      <c r="A9" s="6" t="s">
        <v>43</v>
      </c>
    </row>
    <row r="10" spans="1:1" s="1" customFormat="1" ht="18.75" x14ac:dyDescent="0.3">
      <c r="A10" s="3"/>
    </row>
    <row r="11" spans="1:1" s="1" customFormat="1" ht="18.75" x14ac:dyDescent="0.3">
      <c r="A11" s="7" t="s">
        <v>44</v>
      </c>
    </row>
    <row r="12" spans="1:1" s="1" customFormat="1" ht="15.75" x14ac:dyDescent="0.25">
      <c r="A12" s="5" t="s">
        <v>54</v>
      </c>
    </row>
    <row r="13" spans="1:1" s="1" customFormat="1" ht="15.75" x14ac:dyDescent="0.25">
      <c r="A13" s="5" t="s">
        <v>55</v>
      </c>
    </row>
    <row r="14" spans="1:1" s="5" customFormat="1" ht="15.75" x14ac:dyDescent="0.25">
      <c r="A14" s="5" t="s">
        <v>68</v>
      </c>
    </row>
    <row r="15" spans="1:1" s="5" customFormat="1" ht="15.75" x14ac:dyDescent="0.25"/>
    <row r="16" spans="1:1" s="4" customFormat="1" ht="18.75" x14ac:dyDescent="0.3">
      <c r="A16" s="8" t="s">
        <v>48</v>
      </c>
    </row>
    <row r="17" spans="1:1" s="5" customFormat="1" ht="15.75" x14ac:dyDescent="0.25">
      <c r="A17" s="5" t="s">
        <v>45</v>
      </c>
    </row>
    <row r="18" spans="1:1" s="5" customFormat="1" ht="15.75" x14ac:dyDescent="0.25">
      <c r="A18" s="5" t="s">
        <v>46</v>
      </c>
    </row>
    <row r="19" spans="1:1" s="5" customFormat="1" ht="15.75" x14ac:dyDescent="0.25">
      <c r="A19" s="5" t="s">
        <v>80</v>
      </c>
    </row>
    <row r="20" spans="1:1" s="5" customFormat="1" ht="15.75" x14ac:dyDescent="0.25">
      <c r="A20" s="1" t="s">
        <v>79</v>
      </c>
    </row>
    <row r="21" spans="1:1" s="1" customFormat="1" ht="15.75" x14ac:dyDescent="0.25"/>
    <row r="22" spans="1:1" s="3" customFormat="1" ht="18.75" x14ac:dyDescent="0.3">
      <c r="A22" s="8" t="s">
        <v>47</v>
      </c>
    </row>
    <row r="23" spans="1:1" s="1" customFormat="1" ht="15.75" x14ac:dyDescent="0.25">
      <c r="A23" s="5" t="s">
        <v>76</v>
      </c>
    </row>
    <row r="24" spans="1:1" s="1" customFormat="1" ht="15.75" x14ac:dyDescent="0.25">
      <c r="A24" s="5" t="s">
        <v>77</v>
      </c>
    </row>
    <row r="25" spans="1:1" s="5" customFormat="1" ht="15.75" x14ac:dyDescent="0.25">
      <c r="A25" s="5" t="s">
        <v>78</v>
      </c>
    </row>
    <row r="26" spans="1:1" s="5" customFormat="1" ht="15.75" x14ac:dyDescent="0.25"/>
    <row r="27" spans="1:1" s="5" customFormat="1" ht="18.75" x14ac:dyDescent="0.3">
      <c r="A27" s="8" t="s">
        <v>49</v>
      </c>
    </row>
    <row r="28" spans="1:1" s="1" customFormat="1" ht="15.75" x14ac:dyDescent="0.25">
      <c r="A28" s="5" t="s">
        <v>50</v>
      </c>
    </row>
    <row r="29" spans="1:1" s="1" customFormat="1" ht="15.75" x14ac:dyDescent="0.25"/>
    <row r="30" spans="1:1" s="1" customFormat="1" ht="15.75" x14ac:dyDescent="0.25"/>
    <row r="31" spans="1:1" s="1" customFormat="1" ht="15.75" x14ac:dyDescent="0.25"/>
    <row r="32" spans="1:1" s="1" customFormat="1" ht="15.75" x14ac:dyDescent="0.25"/>
  </sheetData>
  <hyperlinks>
    <hyperlink ref="A5" r:id="rId1" xr:uid="{0ED30BF7-72D7-411D-A27D-A6992BF7D25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0B43-46D0-40FF-9854-17106E507AC0}">
  <dimension ref="A1:A30"/>
  <sheetViews>
    <sheetView workbookViewId="0">
      <selection activeCell="A10" sqref="A10"/>
    </sheetView>
  </sheetViews>
  <sheetFormatPr defaultRowHeight="15" x14ac:dyDescent="0.25"/>
  <cols>
    <col min="1" max="1" width="160.42578125" customWidth="1"/>
  </cols>
  <sheetData>
    <row r="1" spans="1:1" s="2" customFormat="1" ht="21" x14ac:dyDescent="0.35">
      <c r="A1" s="2" t="s">
        <v>52</v>
      </c>
    </row>
    <row r="2" spans="1:1" s="1" customFormat="1" ht="15.75" x14ac:dyDescent="0.25">
      <c r="A2" s="1" t="s">
        <v>60</v>
      </c>
    </row>
    <row r="3" spans="1:1" s="1" customFormat="1" ht="15.75" x14ac:dyDescent="0.25">
      <c r="A3" s="93" t="s">
        <v>59</v>
      </c>
    </row>
    <row r="4" spans="1:1" s="1" customFormat="1" ht="15.75" x14ac:dyDescent="0.25">
      <c r="A4" s="94" t="s">
        <v>61</v>
      </c>
    </row>
    <row r="5" spans="1:1" s="1" customFormat="1" ht="15.75" x14ac:dyDescent="0.25"/>
    <row r="6" spans="1:1" s="1" customFormat="1" ht="15.75" x14ac:dyDescent="0.25">
      <c r="A6" s="1" t="s">
        <v>63</v>
      </c>
    </row>
    <row r="7" spans="1:1" s="1" customFormat="1" ht="15.75" x14ac:dyDescent="0.25">
      <c r="A7" s="99" t="s">
        <v>64</v>
      </c>
    </row>
    <row r="8" spans="1:1" s="1" customFormat="1" ht="15.75" x14ac:dyDescent="0.25">
      <c r="A8" s="95" t="s">
        <v>65</v>
      </c>
    </row>
    <row r="9" spans="1:1" s="1" customFormat="1" ht="15.75" x14ac:dyDescent="0.25">
      <c r="A9" s="1" t="s">
        <v>81</v>
      </c>
    </row>
    <row r="10" spans="1:1" s="1" customFormat="1" ht="15.75" x14ac:dyDescent="0.25">
      <c r="A10" s="1" t="s">
        <v>62</v>
      </c>
    </row>
    <row r="11" spans="1:1" s="1" customFormat="1" ht="15.75" x14ac:dyDescent="0.25"/>
    <row r="12" spans="1:1" s="1" customFormat="1" ht="15.75" x14ac:dyDescent="0.25">
      <c r="A12" s="1" t="s">
        <v>58</v>
      </c>
    </row>
    <row r="13" spans="1:1" s="1" customFormat="1" ht="15.75" x14ac:dyDescent="0.25">
      <c r="A13" s="1" t="s">
        <v>51</v>
      </c>
    </row>
    <row r="14" spans="1:1" s="1" customFormat="1" ht="15.75" x14ac:dyDescent="0.25"/>
    <row r="15" spans="1:1" s="1" customFormat="1" ht="21" x14ac:dyDescent="0.35">
      <c r="A15" s="2" t="s">
        <v>56</v>
      </c>
    </row>
    <row r="16" spans="1:1" s="1" customFormat="1" ht="15.75" x14ac:dyDescent="0.25">
      <c r="A16" s="1" t="s">
        <v>72</v>
      </c>
    </row>
    <row r="17" spans="1:1" s="1" customFormat="1" ht="15.75" x14ac:dyDescent="0.25"/>
    <row r="18" spans="1:1" s="1" customFormat="1" ht="15.75" x14ac:dyDescent="0.25">
      <c r="A18" s="1" t="s">
        <v>57</v>
      </c>
    </row>
    <row r="19" spans="1:1" s="1" customFormat="1" ht="15.75" x14ac:dyDescent="0.25">
      <c r="A19" s="1" t="s">
        <v>53</v>
      </c>
    </row>
    <row r="20" spans="1:1" s="1" customFormat="1" ht="15.75" x14ac:dyDescent="0.25"/>
    <row r="21" spans="1:1" s="1" customFormat="1" ht="15.75" x14ac:dyDescent="0.25"/>
    <row r="22" spans="1:1" s="1" customFormat="1" ht="15.75" x14ac:dyDescent="0.25"/>
    <row r="23" spans="1:1" s="1" customFormat="1" ht="15.75" x14ac:dyDescent="0.25"/>
    <row r="24" spans="1:1" s="1" customFormat="1" ht="15.75" x14ac:dyDescent="0.25"/>
    <row r="25" spans="1:1" s="1" customFormat="1" ht="15.75" x14ac:dyDescent="0.25"/>
    <row r="26" spans="1:1" s="1" customFormat="1" ht="15.75" x14ac:dyDescent="0.25"/>
    <row r="27" spans="1:1" s="1" customFormat="1" ht="15.75" x14ac:dyDescent="0.25"/>
    <row r="28" spans="1:1" s="1" customFormat="1" ht="15.75" x14ac:dyDescent="0.25"/>
    <row r="29" spans="1:1" s="1" customFormat="1" ht="15.75" x14ac:dyDescent="0.25"/>
    <row r="30" spans="1:1" s="1" customFormat="1" ht="15.75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F954-3CA5-4B87-920B-336594DC84BD}">
  <dimension ref="A1:L41"/>
  <sheetViews>
    <sheetView workbookViewId="0">
      <selection activeCell="E35" sqref="E35"/>
    </sheetView>
  </sheetViews>
  <sheetFormatPr defaultColWidth="9" defaultRowHeight="15" x14ac:dyDescent="0.25"/>
  <cols>
    <col min="1" max="1" width="17.7109375" style="9" customWidth="1"/>
    <col min="2" max="2" width="37.85546875" style="9" customWidth="1"/>
    <col min="3" max="5" width="13.140625" style="9" customWidth="1"/>
    <col min="6" max="6" width="13.42578125" style="9" customWidth="1"/>
    <col min="7" max="8" width="15.7109375" style="9" customWidth="1"/>
    <col min="9" max="9" width="14.85546875" style="9" customWidth="1"/>
    <col min="10" max="10" width="15.7109375" style="9" customWidth="1"/>
    <col min="11" max="11" width="14.7109375" style="9" customWidth="1"/>
    <col min="12" max="12" width="12.42578125" style="9" customWidth="1"/>
    <col min="13" max="13" width="17.42578125" style="9" customWidth="1"/>
    <col min="14" max="14" width="17" style="9" customWidth="1"/>
    <col min="15" max="16384" width="9" style="9"/>
  </cols>
  <sheetData>
    <row r="1" spans="1:12" ht="15.75" x14ac:dyDescent="0.25">
      <c r="C1" s="10"/>
      <c r="D1" s="10"/>
    </row>
    <row r="2" spans="1:12" ht="21.75" thickBot="1" x14ac:dyDescent="0.4">
      <c r="A2" s="85" t="s">
        <v>74</v>
      </c>
      <c r="B2" s="86"/>
      <c r="C2" s="85"/>
      <c r="D2" s="85"/>
      <c r="E2" s="86"/>
      <c r="F2" s="86"/>
      <c r="G2" s="87"/>
      <c r="H2" s="87"/>
      <c r="I2" s="87"/>
    </row>
    <row r="4" spans="1:12" s="101" customFormat="1" ht="18.75" x14ac:dyDescent="0.3">
      <c r="A4" s="100" t="s">
        <v>19</v>
      </c>
      <c r="C4" s="100"/>
      <c r="D4" s="100"/>
    </row>
    <row r="5" spans="1:12" ht="15.75" x14ac:dyDescent="0.25">
      <c r="A5" s="11" t="s">
        <v>66</v>
      </c>
      <c r="B5" s="12"/>
      <c r="C5" s="96"/>
      <c r="D5" s="96"/>
    </row>
    <row r="6" spans="1:12" ht="15.75" x14ac:dyDescent="0.25">
      <c r="A6" s="13" t="s">
        <v>38</v>
      </c>
      <c r="B6" s="14"/>
      <c r="D6" s="10"/>
    </row>
    <row r="7" spans="1:12" ht="15.75" x14ac:dyDescent="0.25">
      <c r="A7" s="15" t="s">
        <v>39</v>
      </c>
      <c r="B7" s="16"/>
      <c r="C7" s="10"/>
      <c r="D7" s="10"/>
    </row>
    <row r="8" spans="1:12" ht="15.75" x14ac:dyDescent="0.25">
      <c r="A8" s="10"/>
      <c r="C8" s="10"/>
      <c r="D8" s="10"/>
    </row>
    <row r="9" spans="1:12" ht="16.5" thickBot="1" x14ac:dyDescent="0.3">
      <c r="A9" s="97" t="s">
        <v>31</v>
      </c>
      <c r="B9" s="17" t="s">
        <v>18</v>
      </c>
      <c r="K9" s="18"/>
      <c r="L9" s="18"/>
    </row>
    <row r="10" spans="1:12" ht="15.75" x14ac:dyDescent="0.25">
      <c r="A10" s="98" t="s">
        <v>32</v>
      </c>
      <c r="B10" s="20"/>
      <c r="C10" s="21" t="s">
        <v>34</v>
      </c>
      <c r="D10" s="22" t="s">
        <v>35</v>
      </c>
      <c r="E10" s="23" t="s">
        <v>36</v>
      </c>
      <c r="F10" s="23" t="s">
        <v>36</v>
      </c>
      <c r="K10" s="18"/>
      <c r="L10" s="18"/>
    </row>
    <row r="11" spans="1:12" ht="15.75" x14ac:dyDescent="0.25">
      <c r="A11" s="24"/>
      <c r="B11" s="20"/>
      <c r="C11" s="21" t="s">
        <v>15</v>
      </c>
      <c r="D11" s="22" t="s">
        <v>15</v>
      </c>
      <c r="E11" s="25" t="s">
        <v>16</v>
      </c>
      <c r="F11" s="25" t="s">
        <v>17</v>
      </c>
      <c r="K11" s="18"/>
      <c r="L11" s="18"/>
    </row>
    <row r="12" spans="1:12" x14ac:dyDescent="0.25">
      <c r="B12" s="26" t="s">
        <v>5</v>
      </c>
      <c r="C12" s="27"/>
      <c r="D12" s="28"/>
      <c r="E12" s="29"/>
      <c r="F12" s="29"/>
      <c r="K12" s="18"/>
      <c r="L12" s="18"/>
    </row>
    <row r="13" spans="1:12" ht="15.75" x14ac:dyDescent="0.25">
      <c r="B13" s="30" t="s">
        <v>0</v>
      </c>
      <c r="C13" s="31">
        <v>8</v>
      </c>
      <c r="D13" s="32">
        <v>21</v>
      </c>
      <c r="E13" s="33"/>
      <c r="F13" s="33"/>
      <c r="G13" s="34" t="s">
        <v>20</v>
      </c>
      <c r="H13" s="35"/>
      <c r="I13" s="35"/>
      <c r="J13" s="36"/>
    </row>
    <row r="14" spans="1:12" x14ac:dyDescent="0.25">
      <c r="B14" s="30" t="s">
        <v>3</v>
      </c>
      <c r="C14" s="31">
        <v>4</v>
      </c>
      <c r="D14" s="32">
        <v>3</v>
      </c>
      <c r="E14" s="33"/>
      <c r="F14" s="33"/>
      <c r="J14" s="37"/>
    </row>
    <row r="15" spans="1:12" x14ac:dyDescent="0.25">
      <c r="B15" s="30" t="s">
        <v>4</v>
      </c>
      <c r="C15" s="31">
        <v>8</v>
      </c>
      <c r="D15" s="32">
        <v>6</v>
      </c>
      <c r="E15" s="33"/>
      <c r="F15" s="33"/>
      <c r="G15" s="38"/>
      <c r="H15" s="38"/>
      <c r="I15" s="38"/>
      <c r="J15" s="39"/>
    </row>
    <row r="16" spans="1:12" ht="15.75" x14ac:dyDescent="0.25">
      <c r="B16" s="26" t="s">
        <v>11</v>
      </c>
      <c r="C16" s="40"/>
      <c r="D16" s="41"/>
      <c r="E16" s="42"/>
      <c r="F16" s="42"/>
      <c r="G16" s="43" t="s">
        <v>21</v>
      </c>
      <c r="H16" s="43"/>
      <c r="I16" s="43"/>
      <c r="J16" s="44"/>
    </row>
    <row r="17" spans="1:10" ht="15.75" x14ac:dyDescent="0.25">
      <c r="B17" s="88" t="s">
        <v>6</v>
      </c>
      <c r="C17" s="31">
        <v>2</v>
      </c>
      <c r="D17" s="32">
        <v>1</v>
      </c>
      <c r="E17" s="33"/>
      <c r="F17" s="33"/>
      <c r="G17" s="45" t="s">
        <v>22</v>
      </c>
      <c r="H17" s="45"/>
      <c r="I17" s="45"/>
      <c r="J17" s="46"/>
    </row>
    <row r="18" spans="1:10" ht="15.75" x14ac:dyDescent="0.25">
      <c r="B18" s="26" t="s">
        <v>24</v>
      </c>
      <c r="C18" s="40"/>
      <c r="D18" s="41"/>
      <c r="E18" s="42"/>
      <c r="F18" s="42"/>
      <c r="G18" s="47" t="s">
        <v>23</v>
      </c>
      <c r="H18" s="47"/>
      <c r="I18" s="47"/>
      <c r="J18" s="48"/>
    </row>
    <row r="19" spans="1:10" ht="15.75" x14ac:dyDescent="0.25">
      <c r="B19" s="30" t="s">
        <v>8</v>
      </c>
      <c r="C19" s="31">
        <v>250</v>
      </c>
      <c r="D19" s="32">
        <v>2000</v>
      </c>
      <c r="E19" s="33"/>
      <c r="F19" s="33"/>
      <c r="G19" s="49" t="s">
        <v>25</v>
      </c>
      <c r="H19" s="49"/>
      <c r="I19" s="49"/>
      <c r="J19" s="50"/>
    </row>
    <row r="20" spans="1:10" x14ac:dyDescent="0.25">
      <c r="B20" s="26" t="s">
        <v>9</v>
      </c>
      <c r="C20" s="40"/>
      <c r="D20" s="41"/>
      <c r="E20" s="51"/>
      <c r="F20" s="51"/>
    </row>
    <row r="21" spans="1:10" ht="15.75" x14ac:dyDescent="0.25">
      <c r="B21" s="30" t="s">
        <v>10</v>
      </c>
      <c r="C21" s="66">
        <f>(C17/C13)*100*C19/1000</f>
        <v>6.25</v>
      </c>
      <c r="D21" s="67">
        <f>(D17/D13)*100*D19/1000</f>
        <v>9.5238095238095237</v>
      </c>
      <c r="E21" s="67" t="e">
        <f>(E17/E13)*100*E19/1000</f>
        <v>#DIV/0!</v>
      </c>
      <c r="F21" s="68" t="e">
        <f>(F17/F13)*100*F19/1000</f>
        <v>#DIV/0!</v>
      </c>
      <c r="G21" s="52" t="s">
        <v>37</v>
      </c>
      <c r="H21" s="53"/>
      <c r="I21" s="53"/>
      <c r="J21" s="50"/>
    </row>
    <row r="22" spans="1:10" ht="15.75" x14ac:dyDescent="0.25">
      <c r="B22" s="30" t="s">
        <v>2</v>
      </c>
      <c r="C22" s="69">
        <f t="shared" ref="C22:F23" si="0">(C$21*C14/100)*1000/C$19</f>
        <v>1</v>
      </c>
      <c r="D22" s="70">
        <f t="shared" ref="D22" si="1">(D$21*D14/100)*1000/D$19</f>
        <v>0.14285714285714285</v>
      </c>
      <c r="E22" s="70" t="e">
        <f t="shared" si="0"/>
        <v>#DIV/0!</v>
      </c>
      <c r="F22" s="71" t="e">
        <f t="shared" si="0"/>
        <v>#DIV/0!</v>
      </c>
      <c r="G22" s="34" t="s">
        <v>27</v>
      </c>
      <c r="H22" s="34"/>
      <c r="I22" s="34"/>
      <c r="J22" s="54"/>
    </row>
    <row r="23" spans="1:10" ht="16.5" thickBot="1" x14ac:dyDescent="0.3">
      <c r="B23" s="30" t="s">
        <v>1</v>
      </c>
      <c r="C23" s="69">
        <f t="shared" si="0"/>
        <v>2</v>
      </c>
      <c r="D23" s="70">
        <f t="shared" ref="D23" si="2">(D$21*D15/100)*1000/D$19</f>
        <v>0.2857142857142857</v>
      </c>
      <c r="E23" s="70" t="e">
        <f t="shared" si="0"/>
        <v>#DIV/0!</v>
      </c>
      <c r="F23" s="72" t="e">
        <f t="shared" si="0"/>
        <v>#DIV/0!</v>
      </c>
      <c r="G23" s="55" t="s">
        <v>26</v>
      </c>
      <c r="H23" s="55"/>
      <c r="I23" s="55"/>
      <c r="J23" s="56"/>
    </row>
    <row r="24" spans="1:10" x14ac:dyDescent="0.25">
      <c r="C24" s="18"/>
      <c r="D24" s="18"/>
      <c r="E24" s="18"/>
      <c r="F24" s="18"/>
    </row>
    <row r="25" spans="1:10" ht="16.5" thickBot="1" x14ac:dyDescent="0.3">
      <c r="A25" s="57" t="s">
        <v>33</v>
      </c>
      <c r="B25" s="58" t="s">
        <v>75</v>
      </c>
      <c r="C25" s="18"/>
      <c r="D25" s="18"/>
      <c r="E25" s="18"/>
      <c r="F25" s="18"/>
    </row>
    <row r="26" spans="1:10" ht="15.75" x14ac:dyDescent="0.25">
      <c r="A26" s="19" t="s">
        <v>32</v>
      </c>
      <c r="B26" s="30"/>
      <c r="C26" s="21" t="s">
        <v>34</v>
      </c>
      <c r="D26" s="22" t="s">
        <v>35</v>
      </c>
      <c r="E26" s="23" t="s">
        <v>36</v>
      </c>
      <c r="F26" s="23" t="s">
        <v>36</v>
      </c>
    </row>
    <row r="27" spans="1:10" ht="15.75" x14ac:dyDescent="0.25">
      <c r="A27" s="24"/>
      <c r="B27" s="30"/>
      <c r="C27" s="21" t="s">
        <v>15</v>
      </c>
      <c r="D27" s="22" t="s">
        <v>15</v>
      </c>
      <c r="E27" s="25" t="s">
        <v>16</v>
      </c>
      <c r="F27" s="25" t="s">
        <v>17</v>
      </c>
    </row>
    <row r="28" spans="1:10" x14ac:dyDescent="0.25">
      <c r="B28" s="26" t="s">
        <v>5</v>
      </c>
      <c r="C28" s="40"/>
      <c r="D28" s="41"/>
      <c r="E28" s="42"/>
      <c r="F28" s="42"/>
    </row>
    <row r="29" spans="1:10" ht="15.75" x14ac:dyDescent="0.25">
      <c r="B29" s="30" t="s">
        <v>0</v>
      </c>
      <c r="C29" s="59">
        <v>6</v>
      </c>
      <c r="D29" s="60">
        <v>9</v>
      </c>
      <c r="E29" s="33"/>
      <c r="F29" s="33"/>
      <c r="G29" s="34" t="s">
        <v>20</v>
      </c>
      <c r="H29" s="35"/>
      <c r="I29" s="35"/>
      <c r="J29" s="36"/>
    </row>
    <row r="30" spans="1:10" x14ac:dyDescent="0.25">
      <c r="B30" s="30" t="s">
        <v>3</v>
      </c>
      <c r="C30" s="59">
        <v>2</v>
      </c>
      <c r="D30" s="60">
        <v>3</v>
      </c>
      <c r="E30" s="33"/>
      <c r="F30" s="33"/>
      <c r="J30" s="37"/>
    </row>
    <row r="31" spans="1:10" x14ac:dyDescent="0.25">
      <c r="B31" s="30" t="s">
        <v>4</v>
      </c>
      <c r="C31" s="59">
        <v>4</v>
      </c>
      <c r="D31" s="60">
        <v>3</v>
      </c>
      <c r="E31" s="33"/>
      <c r="F31" s="33"/>
      <c r="G31" s="38"/>
      <c r="H31" s="38"/>
      <c r="I31" s="38"/>
      <c r="J31" s="39"/>
    </row>
    <row r="32" spans="1:10" ht="15.75" x14ac:dyDescent="0.25">
      <c r="B32" s="26" t="s">
        <v>11</v>
      </c>
      <c r="C32" s="61"/>
      <c r="D32" s="62"/>
      <c r="E32" s="42"/>
      <c r="F32" s="42"/>
      <c r="G32" s="43" t="s">
        <v>21</v>
      </c>
      <c r="H32" s="43"/>
      <c r="I32" s="43"/>
      <c r="J32" s="44"/>
    </row>
    <row r="33" spans="2:10" ht="15.75" x14ac:dyDescent="0.25">
      <c r="B33" s="88" t="s">
        <v>6</v>
      </c>
      <c r="C33" s="59">
        <v>2</v>
      </c>
      <c r="D33" s="60">
        <v>2</v>
      </c>
      <c r="E33" s="33"/>
      <c r="F33" s="33"/>
      <c r="G33" s="45" t="s">
        <v>22</v>
      </c>
      <c r="H33" s="45"/>
      <c r="I33" s="45"/>
      <c r="J33" s="46"/>
    </row>
    <row r="34" spans="2:10" ht="15.75" x14ac:dyDescent="0.25">
      <c r="B34" s="26" t="s">
        <v>7</v>
      </c>
      <c r="C34" s="61"/>
      <c r="D34" s="62"/>
      <c r="E34" s="42"/>
      <c r="F34" s="42"/>
      <c r="G34" s="47" t="s">
        <v>23</v>
      </c>
      <c r="H34" s="47"/>
      <c r="I34" s="47"/>
      <c r="J34" s="48"/>
    </row>
    <row r="35" spans="2:10" ht="15.75" x14ac:dyDescent="0.25">
      <c r="B35" s="30" t="s">
        <v>8</v>
      </c>
      <c r="C35" s="59">
        <v>250</v>
      </c>
      <c r="D35" s="60">
        <v>1000</v>
      </c>
      <c r="E35" s="33"/>
      <c r="F35" s="33"/>
      <c r="G35" s="49" t="s">
        <v>25</v>
      </c>
      <c r="H35" s="49"/>
      <c r="I35" s="49"/>
      <c r="J35" s="50"/>
    </row>
    <row r="36" spans="2:10" x14ac:dyDescent="0.25">
      <c r="B36" s="26" t="s">
        <v>9</v>
      </c>
      <c r="C36" s="61"/>
      <c r="D36" s="62"/>
      <c r="E36" s="42"/>
      <c r="F36" s="42"/>
    </row>
    <row r="37" spans="2:10" ht="15.75" x14ac:dyDescent="0.25">
      <c r="B37" s="30" t="s">
        <v>10</v>
      </c>
      <c r="C37" s="73">
        <f>(C33/C29)*100*100/C40*C35/1000</f>
        <v>11.111111111111111</v>
      </c>
      <c r="D37" s="74">
        <f>(D33/D29)*100*100/D40*D35/1000</f>
        <v>29.62962962962963</v>
      </c>
      <c r="E37" s="68" t="e">
        <f>(E33/E29)*100*100/E40*E35/1000</f>
        <v>#DIV/0!</v>
      </c>
      <c r="F37" s="75" t="e">
        <f>(F33/F29)*100*100/F40*F35/1000</f>
        <v>#DIV/0!</v>
      </c>
      <c r="G37" s="52" t="s">
        <v>29</v>
      </c>
      <c r="H37" s="53"/>
      <c r="I37" s="53"/>
      <c r="J37" s="50"/>
    </row>
    <row r="38" spans="2:10" ht="15.75" x14ac:dyDescent="0.25">
      <c r="B38" s="30" t="s">
        <v>2</v>
      </c>
      <c r="C38" s="76">
        <f t="shared" ref="C38:F39" si="3">C$37*C30/100*1000/C$35</f>
        <v>0.88888888888888884</v>
      </c>
      <c r="D38" s="77">
        <f t="shared" ref="D38" si="4">D$37*D30/100*1000/D$35</f>
        <v>0.88888888888888884</v>
      </c>
      <c r="E38" s="78" t="e">
        <f t="shared" si="3"/>
        <v>#DIV/0!</v>
      </c>
      <c r="F38" s="78" t="e">
        <f t="shared" si="3"/>
        <v>#DIV/0!</v>
      </c>
      <c r="G38" s="34" t="s">
        <v>27</v>
      </c>
      <c r="H38" s="34"/>
      <c r="I38" s="34"/>
      <c r="J38" s="63"/>
    </row>
    <row r="39" spans="2:10" ht="15.75" x14ac:dyDescent="0.25">
      <c r="B39" s="30" t="s">
        <v>1</v>
      </c>
      <c r="C39" s="76">
        <f t="shared" si="3"/>
        <v>1.7777777777777777</v>
      </c>
      <c r="D39" s="77">
        <f t="shared" ref="D39" si="5">D$37*D31/100*1000/D$35</f>
        <v>0.88888888888888884</v>
      </c>
      <c r="E39" s="78" t="e">
        <f t="shared" si="3"/>
        <v>#DIV/0!</v>
      </c>
      <c r="F39" s="78" t="e">
        <f t="shared" si="3"/>
        <v>#DIV/0!</v>
      </c>
      <c r="G39" s="55" t="s">
        <v>26</v>
      </c>
      <c r="H39" s="55"/>
      <c r="I39" s="55"/>
      <c r="J39" s="64"/>
    </row>
    <row r="40" spans="2:10" ht="16.5" thickBot="1" x14ac:dyDescent="0.3">
      <c r="B40" s="30" t="s">
        <v>14</v>
      </c>
      <c r="C40" s="79">
        <f>VLOOKUP(C29,Navail!$B3:$C10,2,TRUE)</f>
        <v>75</v>
      </c>
      <c r="D40" s="80">
        <f>VLOOKUP(D29,Navail!$B3:$C10,2,TRUE)</f>
        <v>75</v>
      </c>
      <c r="E40" s="72">
        <f>VLOOKUP(E29,Navail!$B3:$C10,2,TRUE)</f>
        <v>0</v>
      </c>
      <c r="F40" s="72">
        <f>VLOOKUP(F29,Navail!$B3:$C10,2,TRUE)</f>
        <v>0</v>
      </c>
      <c r="G40" s="43" t="s">
        <v>30</v>
      </c>
      <c r="H40" s="43"/>
      <c r="I40" s="43"/>
      <c r="J40" s="63"/>
    </row>
    <row r="41" spans="2:10" ht="15.75" x14ac:dyDescent="0.25">
      <c r="G41" s="65" t="s">
        <v>28</v>
      </c>
      <c r="H41" s="47"/>
      <c r="I41" s="47"/>
      <c r="J41" s="6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057D-675D-4EAF-8492-1EBF299AF606}">
  <dimension ref="A1:K33"/>
  <sheetViews>
    <sheetView workbookViewId="0">
      <selection activeCell="C22" sqref="C22"/>
    </sheetView>
  </sheetViews>
  <sheetFormatPr defaultColWidth="9" defaultRowHeight="15" x14ac:dyDescent="0.25"/>
  <cols>
    <col min="1" max="1" width="15.85546875" style="9" customWidth="1"/>
    <col min="2" max="2" width="44" style="9" customWidth="1"/>
    <col min="3" max="3" width="16.5703125" style="9" customWidth="1"/>
    <col min="4" max="4" width="14.7109375" style="9" customWidth="1"/>
    <col min="5" max="5" width="16.28515625" style="9" customWidth="1"/>
    <col min="6" max="7" width="15.7109375" style="9" customWidth="1"/>
    <col min="8" max="8" width="14.85546875" style="9" customWidth="1"/>
    <col min="9" max="9" width="16" style="9" customWidth="1"/>
    <col min="10" max="10" width="14.7109375" style="9" customWidth="1"/>
    <col min="11" max="11" width="12.42578125" style="9" customWidth="1"/>
    <col min="12" max="12" width="17.42578125" style="9" customWidth="1"/>
    <col min="13" max="13" width="17" style="9" customWidth="1"/>
    <col min="14" max="16384" width="9" style="9"/>
  </cols>
  <sheetData>
    <row r="1" spans="1:11" ht="15.75" x14ac:dyDescent="0.25">
      <c r="C1" s="10"/>
    </row>
    <row r="2" spans="1:11" ht="21.75" thickBot="1" x14ac:dyDescent="0.4">
      <c r="A2" s="89" t="s">
        <v>73</v>
      </c>
      <c r="B2" s="90"/>
      <c r="C2" s="89"/>
      <c r="D2" s="90"/>
      <c r="E2" s="90"/>
      <c r="F2" s="90"/>
      <c r="G2" s="91"/>
      <c r="H2" s="91"/>
    </row>
    <row r="4" spans="1:11" ht="18.75" x14ac:dyDescent="0.3">
      <c r="A4" s="100" t="s">
        <v>19</v>
      </c>
      <c r="B4" s="101"/>
      <c r="C4" s="100"/>
    </row>
    <row r="5" spans="1:11" ht="15.75" x14ac:dyDescent="0.25">
      <c r="A5" s="11" t="s">
        <v>66</v>
      </c>
      <c r="B5" s="12"/>
      <c r="C5" s="96"/>
      <c r="D5" s="96"/>
    </row>
    <row r="6" spans="1:11" ht="15.75" x14ac:dyDescent="0.25">
      <c r="A6" s="13" t="s">
        <v>38</v>
      </c>
      <c r="B6" s="14"/>
    </row>
    <row r="7" spans="1:11" ht="15.75" x14ac:dyDescent="0.25">
      <c r="A7" s="15" t="s">
        <v>39</v>
      </c>
      <c r="B7" s="16"/>
      <c r="C7" s="10"/>
    </row>
    <row r="8" spans="1:11" ht="15.75" x14ac:dyDescent="0.25">
      <c r="A8" s="10"/>
      <c r="C8" s="10"/>
    </row>
    <row r="9" spans="1:11" ht="16.5" thickBot="1" x14ac:dyDescent="0.3">
      <c r="A9" s="97" t="s">
        <v>31</v>
      </c>
      <c r="B9" s="17" t="s">
        <v>18</v>
      </c>
      <c r="J9" s="18"/>
      <c r="K9" s="18"/>
    </row>
    <row r="10" spans="1:11" ht="15.75" x14ac:dyDescent="0.25">
      <c r="A10" s="98" t="s">
        <v>32</v>
      </c>
      <c r="B10" s="20"/>
      <c r="C10" s="22"/>
      <c r="D10" s="23" t="s">
        <v>36</v>
      </c>
      <c r="E10" s="23" t="s">
        <v>36</v>
      </c>
      <c r="J10" s="18"/>
      <c r="K10" s="18"/>
    </row>
    <row r="11" spans="1:11" ht="15.75" x14ac:dyDescent="0.25">
      <c r="A11" s="24"/>
      <c r="B11" s="20"/>
      <c r="C11" s="22" t="s">
        <v>15</v>
      </c>
      <c r="D11" s="25" t="s">
        <v>16</v>
      </c>
      <c r="E11" s="25" t="s">
        <v>17</v>
      </c>
      <c r="J11" s="18"/>
      <c r="K11" s="18"/>
    </row>
    <row r="12" spans="1:11" x14ac:dyDescent="0.25">
      <c r="B12" s="26" t="s">
        <v>5</v>
      </c>
      <c r="C12" s="28"/>
      <c r="D12" s="81"/>
      <c r="E12" s="81"/>
      <c r="J12" s="18"/>
      <c r="K12" s="18"/>
    </row>
    <row r="13" spans="1:11" ht="15.75" x14ac:dyDescent="0.25">
      <c r="B13" s="30" t="s">
        <v>0</v>
      </c>
      <c r="C13" s="32">
        <v>10</v>
      </c>
      <c r="D13" s="32"/>
      <c r="E13" s="33"/>
      <c r="F13" s="34" t="s">
        <v>20</v>
      </c>
      <c r="G13" s="35"/>
      <c r="H13" s="35"/>
      <c r="I13" s="36"/>
    </row>
    <row r="14" spans="1:11" x14ac:dyDescent="0.25">
      <c r="B14" s="30" t="s">
        <v>3</v>
      </c>
      <c r="C14" s="32">
        <v>10</v>
      </c>
      <c r="D14" s="32"/>
      <c r="E14" s="33"/>
      <c r="I14" s="37"/>
    </row>
    <row r="15" spans="1:11" x14ac:dyDescent="0.25">
      <c r="B15" s="30" t="s">
        <v>4</v>
      </c>
      <c r="C15" s="32">
        <v>10</v>
      </c>
      <c r="D15" s="32"/>
      <c r="E15" s="33"/>
      <c r="F15" s="38"/>
      <c r="G15" s="38"/>
      <c r="H15" s="38"/>
      <c r="I15" s="39"/>
    </row>
    <row r="16" spans="1:11" ht="15.75" x14ac:dyDescent="0.25">
      <c r="B16" s="26" t="s">
        <v>11</v>
      </c>
      <c r="C16" s="41"/>
      <c r="D16" s="41"/>
      <c r="E16" s="42"/>
      <c r="F16" s="43" t="s">
        <v>21</v>
      </c>
      <c r="G16" s="43"/>
      <c r="H16" s="43"/>
      <c r="I16" s="44"/>
    </row>
    <row r="17" spans="1:9" ht="15.75" x14ac:dyDescent="0.25">
      <c r="B17" s="92" t="s">
        <v>41</v>
      </c>
      <c r="C17" s="32">
        <v>0.5</v>
      </c>
      <c r="D17" s="32"/>
      <c r="E17" s="33"/>
      <c r="F17" s="45" t="s">
        <v>22</v>
      </c>
      <c r="G17" s="45"/>
      <c r="H17" s="45"/>
      <c r="I17" s="46"/>
    </row>
    <row r="18" spans="1:9" ht="15.75" x14ac:dyDescent="0.25">
      <c r="B18" s="26" t="s">
        <v>9</v>
      </c>
      <c r="C18" s="41"/>
      <c r="D18" s="42"/>
      <c r="E18" s="42"/>
      <c r="F18" s="47" t="s">
        <v>23</v>
      </c>
      <c r="G18" s="38"/>
      <c r="H18" s="38"/>
      <c r="I18" s="39"/>
    </row>
    <row r="19" spans="1:9" ht="16.5" thickBot="1" x14ac:dyDescent="0.3">
      <c r="B19" s="30" t="s">
        <v>40</v>
      </c>
      <c r="C19" s="67">
        <f>((C17/16)/C13)*100</f>
        <v>0.3125</v>
      </c>
      <c r="D19" s="82" t="e">
        <f>((D17/16)/D13)*100</f>
        <v>#DIV/0!</v>
      </c>
      <c r="E19" s="82" t="e">
        <f>((E17/16)/E13)*100</f>
        <v>#DIV/0!</v>
      </c>
      <c r="F19" s="49" t="s">
        <v>37</v>
      </c>
      <c r="G19" s="53"/>
      <c r="H19" s="53"/>
      <c r="I19" s="50"/>
    </row>
    <row r="20" spans="1:9" x14ac:dyDescent="0.25">
      <c r="C20" s="18"/>
      <c r="D20" s="18"/>
      <c r="E20" s="18"/>
    </row>
    <row r="21" spans="1:9" ht="16.5" thickBot="1" x14ac:dyDescent="0.3">
      <c r="A21" s="57" t="s">
        <v>33</v>
      </c>
      <c r="B21" s="58" t="s">
        <v>75</v>
      </c>
      <c r="C21" s="18"/>
      <c r="D21" s="18"/>
      <c r="E21" s="18"/>
    </row>
    <row r="22" spans="1:9" ht="15.75" x14ac:dyDescent="0.25">
      <c r="A22" s="19" t="s">
        <v>32</v>
      </c>
      <c r="B22" s="30"/>
      <c r="C22" s="22"/>
      <c r="D22" s="23" t="s">
        <v>36</v>
      </c>
      <c r="E22" s="23" t="s">
        <v>36</v>
      </c>
    </row>
    <row r="23" spans="1:9" ht="15.75" x14ac:dyDescent="0.25">
      <c r="A23" s="24"/>
      <c r="B23" s="30"/>
      <c r="C23" s="22" t="s">
        <v>15</v>
      </c>
      <c r="D23" s="25" t="s">
        <v>16</v>
      </c>
      <c r="E23" s="25" t="s">
        <v>17</v>
      </c>
    </row>
    <row r="24" spans="1:9" x14ac:dyDescent="0.25">
      <c r="B24" s="26" t="s">
        <v>5</v>
      </c>
      <c r="C24" s="41"/>
      <c r="D24" s="42"/>
      <c r="E24" s="42"/>
    </row>
    <row r="25" spans="1:9" ht="15.75" x14ac:dyDescent="0.25">
      <c r="B25" s="30" t="s">
        <v>0</v>
      </c>
      <c r="C25" s="60">
        <v>4</v>
      </c>
      <c r="D25" s="33"/>
      <c r="E25" s="33"/>
      <c r="F25" s="34" t="s">
        <v>20</v>
      </c>
      <c r="G25" s="35"/>
      <c r="H25" s="35"/>
      <c r="I25" s="36"/>
    </row>
    <row r="26" spans="1:9" x14ac:dyDescent="0.25">
      <c r="B26" s="30" t="s">
        <v>3</v>
      </c>
      <c r="C26" s="60">
        <v>3</v>
      </c>
      <c r="D26" s="33"/>
      <c r="E26" s="33"/>
      <c r="I26" s="37"/>
    </row>
    <row r="27" spans="1:9" x14ac:dyDescent="0.25">
      <c r="B27" s="30" t="s">
        <v>4</v>
      </c>
      <c r="C27" s="60">
        <v>3</v>
      </c>
      <c r="D27" s="33"/>
      <c r="E27" s="33"/>
      <c r="F27" s="38"/>
      <c r="G27" s="38"/>
      <c r="H27" s="38"/>
      <c r="I27" s="39"/>
    </row>
    <row r="28" spans="1:9" ht="15.75" x14ac:dyDescent="0.25">
      <c r="B28" s="26" t="s">
        <v>11</v>
      </c>
      <c r="C28" s="62"/>
      <c r="D28" s="42"/>
      <c r="E28" s="42"/>
      <c r="F28" s="43" t="s">
        <v>21</v>
      </c>
      <c r="G28" s="43"/>
      <c r="H28" s="43"/>
      <c r="I28" s="44"/>
    </row>
    <row r="29" spans="1:9" ht="15.75" x14ac:dyDescent="0.25">
      <c r="B29" s="92" t="s">
        <v>41</v>
      </c>
      <c r="C29" s="60">
        <v>1</v>
      </c>
      <c r="D29" s="33"/>
      <c r="E29" s="33"/>
      <c r="F29" s="45" t="s">
        <v>22</v>
      </c>
      <c r="G29" s="45"/>
      <c r="H29" s="45"/>
      <c r="I29" s="46"/>
    </row>
    <row r="30" spans="1:9" ht="15.75" x14ac:dyDescent="0.25">
      <c r="B30" s="26" t="s">
        <v>9</v>
      </c>
      <c r="C30" s="62"/>
      <c r="D30" s="42"/>
      <c r="E30" s="42"/>
      <c r="F30" s="47" t="s">
        <v>23</v>
      </c>
      <c r="G30" s="38"/>
      <c r="H30" s="38"/>
      <c r="I30" s="39"/>
    </row>
    <row r="31" spans="1:9" ht="15.75" x14ac:dyDescent="0.25">
      <c r="B31" s="30" t="s">
        <v>40</v>
      </c>
      <c r="C31" s="83">
        <f>((C29/16)/C25)*100/(C32/100)</f>
        <v>3.4722222222222223</v>
      </c>
      <c r="D31" s="84" t="e">
        <f>((D29/16)/D25)*100/(D32/100)</f>
        <v>#DIV/0!</v>
      </c>
      <c r="E31" s="84" t="e">
        <f>((E29/16)/E25)*100/(E32/100)</f>
        <v>#DIV/0!</v>
      </c>
      <c r="F31" s="17" t="s">
        <v>37</v>
      </c>
    </row>
    <row r="32" spans="1:9" ht="16.5" thickBot="1" x14ac:dyDescent="0.3">
      <c r="B32" s="30" t="s">
        <v>14</v>
      </c>
      <c r="C32" s="80">
        <f>VLOOKUP(C25,Navail!$B3:$C10,2,TRUE)</f>
        <v>45</v>
      </c>
      <c r="D32" s="72">
        <f>VLOOKUP(D25,Navail!$B3:$C10,2,TRUE)</f>
        <v>0</v>
      </c>
      <c r="E32" s="72">
        <f>VLOOKUP(E25,Navail!$B3:$C10,2,TRUE)</f>
        <v>0</v>
      </c>
      <c r="F32" s="43" t="s">
        <v>30</v>
      </c>
      <c r="G32" s="43"/>
      <c r="H32" s="43"/>
      <c r="I32" s="63"/>
    </row>
    <row r="33" spans="6:9" ht="15.75" x14ac:dyDescent="0.25">
      <c r="F33" s="65" t="s">
        <v>28</v>
      </c>
      <c r="G33" s="47"/>
      <c r="H33" s="47"/>
      <c r="I33" s="6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t="s">
        <v>13</v>
      </c>
      <c r="C2" t="s">
        <v>12</v>
      </c>
    </row>
    <row r="3" spans="2:3" x14ac:dyDescent="0.25">
      <c r="B3">
        <v>0</v>
      </c>
      <c r="C3">
        <v>0</v>
      </c>
    </row>
    <row r="4" spans="2:3" x14ac:dyDescent="0.25">
      <c r="B4">
        <v>1</v>
      </c>
      <c r="C4">
        <v>0</v>
      </c>
    </row>
    <row r="5" spans="2:3" x14ac:dyDescent="0.25">
      <c r="B5">
        <v>2</v>
      </c>
      <c r="C5">
        <v>15</v>
      </c>
    </row>
    <row r="6" spans="2:3" x14ac:dyDescent="0.25">
      <c r="B6">
        <v>3</v>
      </c>
      <c r="C6">
        <v>30</v>
      </c>
    </row>
    <row r="7" spans="2:3" x14ac:dyDescent="0.25">
      <c r="B7">
        <v>4</v>
      </c>
      <c r="C7">
        <v>45</v>
      </c>
    </row>
    <row r="8" spans="2:3" x14ac:dyDescent="0.25">
      <c r="B8">
        <v>5</v>
      </c>
      <c r="C8">
        <v>60</v>
      </c>
    </row>
    <row r="9" spans="2:3" x14ac:dyDescent="0.25">
      <c r="B9">
        <v>6</v>
      </c>
      <c r="C9">
        <v>75</v>
      </c>
    </row>
    <row r="10" spans="2:3" x14ac:dyDescent="0.25">
      <c r="B10">
        <v>15</v>
      </c>
      <c r="C10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 needed</vt:lpstr>
      <vt:lpstr>Which worksheet to use</vt:lpstr>
      <vt:lpstr>Garden and Lawn Worksheets</vt:lpstr>
      <vt:lpstr>Plant or short row worksheets</vt:lpstr>
      <vt:lpstr>Navail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Taylor, Lagene F</cp:lastModifiedBy>
  <dcterms:created xsi:type="dcterms:W3CDTF">2015-05-09T00:52:12Z</dcterms:created>
  <dcterms:modified xsi:type="dcterms:W3CDTF">2021-03-24T20:31:20Z</dcterms:modified>
</cp:coreProperties>
</file>